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2"/>
  <c r="G98"/>
  <c r="F98"/>
  <c r="G97"/>
  <c r="F97"/>
  <c r="E96"/>
  <c r="D96"/>
  <c r="C96"/>
  <c r="G93"/>
  <c r="F93"/>
  <c r="G92"/>
  <c r="F92"/>
  <c r="G91"/>
  <c r="F91"/>
  <c r="G90"/>
  <c r="F90"/>
  <c r="E89"/>
  <c r="D89"/>
  <c r="C89"/>
  <c r="G88"/>
  <c r="F88"/>
  <c r="G87"/>
  <c r="F87"/>
  <c r="G86"/>
  <c r="F86"/>
  <c r="G85"/>
  <c r="F85"/>
  <c r="E84"/>
  <c r="G84" s="1"/>
  <c r="D84"/>
  <c r="C84"/>
  <c r="G83"/>
  <c r="F83"/>
  <c r="G82"/>
  <c r="F82"/>
  <c r="G81"/>
  <c r="F81"/>
  <c r="G80"/>
  <c r="E80"/>
  <c r="D80"/>
  <c r="C80"/>
  <c r="G79"/>
  <c r="F79"/>
  <c r="G78"/>
  <c r="F78"/>
  <c r="G77"/>
  <c r="F77"/>
  <c r="G76"/>
  <c r="F76"/>
  <c r="E75"/>
  <c r="D75"/>
  <c r="C75"/>
  <c r="G74"/>
  <c r="F74"/>
  <c r="G73"/>
  <c r="F73"/>
  <c r="G72"/>
  <c r="F72"/>
  <c r="E71"/>
  <c r="D71"/>
  <c r="C71"/>
  <c r="G70"/>
  <c r="F70"/>
  <c r="G69"/>
  <c r="F69"/>
  <c r="G68"/>
  <c r="F68"/>
  <c r="G67"/>
  <c r="F67"/>
  <c r="G66"/>
  <c r="F66"/>
  <c r="E65"/>
  <c r="D65"/>
  <c r="C65"/>
  <c r="G64"/>
  <c r="F64"/>
  <c r="G63"/>
  <c r="F63"/>
  <c r="E62"/>
  <c r="D62"/>
  <c r="C62"/>
  <c r="G61"/>
  <c r="F61"/>
  <c r="G60"/>
  <c r="F60"/>
  <c r="G59"/>
  <c r="F59"/>
  <c r="G58"/>
  <c r="F58"/>
  <c r="E57"/>
  <c r="D57"/>
  <c r="C57"/>
  <c r="G56"/>
  <c r="F56"/>
  <c r="G55"/>
  <c r="F55"/>
  <c r="G54"/>
  <c r="F54"/>
  <c r="G53"/>
  <c r="F53"/>
  <c r="G52"/>
  <c r="F52"/>
  <c r="G51"/>
  <c r="F51"/>
  <c r="E50"/>
  <c r="D50"/>
  <c r="C50"/>
  <c r="G49"/>
  <c r="F49"/>
  <c r="G48"/>
  <c r="F48"/>
  <c r="G47"/>
  <c r="F47"/>
  <c r="G46"/>
  <c r="F46"/>
  <c r="E45"/>
  <c r="D45"/>
  <c r="C45"/>
  <c r="G44"/>
  <c r="F44"/>
  <c r="E43"/>
  <c r="D43"/>
  <c r="C43"/>
  <c r="G42"/>
  <c r="F42"/>
  <c r="G41"/>
  <c r="F41"/>
  <c r="G40"/>
  <c r="F40"/>
  <c r="G39"/>
  <c r="F39"/>
  <c r="G38"/>
  <c r="F38"/>
  <c r="G37"/>
  <c r="F37"/>
  <c r="G36"/>
  <c r="F36"/>
  <c r="G35"/>
  <c r="F35"/>
  <c r="E34"/>
  <c r="D34"/>
  <c r="C34"/>
  <c r="G28"/>
  <c r="F28"/>
  <c r="G27"/>
  <c r="F27"/>
  <c r="G26"/>
  <c r="F26"/>
  <c r="G25"/>
  <c r="F25"/>
  <c r="E24"/>
  <c r="D24"/>
  <c r="G23"/>
  <c r="F23"/>
  <c r="G22"/>
  <c r="F22"/>
  <c r="G21"/>
  <c r="F21"/>
  <c r="G20"/>
  <c r="F20"/>
  <c r="G19"/>
  <c r="F19"/>
  <c r="G18"/>
  <c r="F18"/>
  <c r="G17"/>
  <c r="F17"/>
  <c r="E16"/>
  <c r="D16"/>
  <c r="C16"/>
  <c r="G15"/>
  <c r="F15"/>
  <c r="G14"/>
  <c r="F14"/>
  <c r="G13"/>
  <c r="F13"/>
  <c r="G12"/>
  <c r="F12"/>
  <c r="G11"/>
  <c r="F11"/>
  <c r="G10"/>
  <c r="F10"/>
  <c r="E9"/>
  <c r="D9"/>
  <c r="C9"/>
  <c r="E16" i="1"/>
  <c r="E13"/>
  <c r="E19"/>
  <c r="E5"/>
  <c r="E4" s="1"/>
  <c r="D5"/>
  <c r="D4" s="1"/>
  <c r="D11"/>
  <c r="D13"/>
  <c r="D16"/>
  <c r="D19"/>
  <c r="D23"/>
  <c r="D25"/>
  <c r="D27"/>
  <c r="C19"/>
  <c r="C5"/>
  <c r="C4" s="1"/>
  <c r="E30" i="2" l="1"/>
  <c r="F62"/>
  <c r="F71"/>
  <c r="G75"/>
  <c r="F80"/>
  <c r="D8"/>
  <c r="C8"/>
  <c r="D33"/>
  <c r="D32" s="1"/>
  <c r="E33"/>
  <c r="G65"/>
  <c r="G57"/>
  <c r="G45"/>
  <c r="G96"/>
  <c r="G24"/>
  <c r="F89"/>
  <c r="F50"/>
  <c r="C33"/>
  <c r="C32" s="1"/>
  <c r="F43"/>
  <c r="C30"/>
  <c r="F16"/>
  <c r="F9"/>
  <c r="G16"/>
  <c r="F24"/>
  <c r="F34"/>
  <c r="G43"/>
  <c r="F45"/>
  <c r="G50"/>
  <c r="F57"/>
  <c r="G62"/>
  <c r="F65"/>
  <c r="G71"/>
  <c r="F75"/>
  <c r="F84"/>
  <c r="G89"/>
  <c r="F96"/>
  <c r="G9"/>
  <c r="D30"/>
  <c r="G34"/>
  <c r="E8"/>
  <c r="D94" l="1"/>
  <c r="G33"/>
  <c r="E32"/>
  <c r="E94" s="1"/>
  <c r="E95"/>
  <c r="C94"/>
  <c r="F94" s="1"/>
  <c r="F33"/>
  <c r="C95"/>
  <c r="F8"/>
  <c r="G8"/>
  <c r="D95"/>
  <c r="F30"/>
  <c r="G30"/>
  <c r="G94" l="1"/>
  <c r="F95"/>
  <c r="G95"/>
</calcChain>
</file>

<file path=xl/sharedStrings.xml><?xml version="1.0" encoding="utf-8"?>
<sst xmlns="http://schemas.openxmlformats.org/spreadsheetml/2006/main" count="219" uniqueCount="184">
  <si>
    <t>Наименование показателя</t>
  </si>
  <si>
    <t>Раздел, подраздел</t>
  </si>
  <si>
    <t>Примечание</t>
  </si>
  <si>
    <t>Общегосударственные вопросы</t>
  </si>
  <si>
    <t>0100</t>
  </si>
  <si>
    <t>Всего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</si>
  <si>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</si>
  <si>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</si>
  <si>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</si>
  <si>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</si>
  <si>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</si>
  <si>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</si>
  <si>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</si>
  <si>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</si>
  <si>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</si>
  <si>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</si>
  <si>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</si>
  <si>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</si>
  <si>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</si>
  <si>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</si>
  <si>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</si>
  <si>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Межбюджетные трансферты общего характера бюджетам субъектов Российской Федерации муниципальных образований</t>
  </si>
  <si>
    <t>Прочие межбюджетные трансферты общего характера</t>
  </si>
  <si>
    <t>0102</t>
  </si>
  <si>
    <t>0104</t>
  </si>
  <si>
    <t>0113</t>
  </si>
  <si>
    <t>0200</t>
  </si>
  <si>
    <t>0203</t>
  </si>
  <si>
    <t>0300</t>
  </si>
  <si>
    <t>0309</t>
  </si>
  <si>
    <t>0400</t>
  </si>
  <si>
    <t>0409</t>
  </si>
  <si>
    <t>0500</t>
  </si>
  <si>
    <t>0501</t>
  </si>
  <si>
    <t>0502</t>
  </si>
  <si>
    <t>0503</t>
  </si>
  <si>
    <t>0700</t>
  </si>
  <si>
    <t>0707</t>
  </si>
  <si>
    <t>1400</t>
  </si>
  <si>
    <t>1403</t>
  </si>
  <si>
    <t>Физкультура и спорт</t>
  </si>
  <si>
    <t>1100</t>
  </si>
  <si>
    <t>Массовый спорт</t>
  </si>
  <si>
    <t>1102</t>
  </si>
  <si>
    <t>Оценка ожидаемого исполнения  расходов бюджетных ассинований за текущий финансовый год по Бенецкому сельскому поселению Западнодвинского района Тверской области</t>
  </si>
  <si>
    <t>Обеспечение проведения выборов и референдумов</t>
  </si>
  <si>
    <t>0107</t>
  </si>
  <si>
    <t>Обеспечение пожарной безопасности</t>
  </si>
  <si>
    <t>0310</t>
  </si>
  <si>
    <t>Оценка исполнения на 2015 год</t>
  </si>
  <si>
    <t>Кассовое исполнение за 2014 год</t>
  </si>
  <si>
    <t>Прогноз на 2016 год</t>
  </si>
  <si>
    <t>Резервный фонд</t>
  </si>
  <si>
    <t>0111</t>
  </si>
  <si>
    <t>0412</t>
  </si>
  <si>
    <t>Доугие вопросы в области наиональной экономике</t>
  </si>
  <si>
    <t>Код КБК</t>
  </si>
  <si>
    <t>Отклонение
графы 4 от графы 3</t>
  </si>
  <si>
    <t>Отклонение
графы 5 от графы 4</t>
  </si>
  <si>
    <t>1</t>
  </si>
  <si>
    <t>2</t>
  </si>
  <si>
    <t>3</t>
  </si>
  <si>
    <t>4</t>
  </si>
  <si>
    <t>5</t>
  </si>
  <si>
    <t>6=4-3</t>
  </si>
  <si>
    <t>8=5-4</t>
  </si>
  <si>
    <t>I. Доходы бюджета - Всего</t>
  </si>
  <si>
    <t>1. Налоговые доходы, в том числе</t>
  </si>
  <si>
    <t>1.1. Налоги на прибыль, доходы</t>
  </si>
  <si>
    <t>1.2 Налоги на товары (работы, услуги), реализуемые на территории РФ</t>
  </si>
  <si>
    <t>1.3. Налоги на совокупный доход</t>
  </si>
  <si>
    <t>1.4. Налоги на имущество</t>
  </si>
  <si>
    <t>1.5. Государственная пошлина</t>
  </si>
  <si>
    <t>1.6. Задолженность и перерасчеты по отмененным налогам, сборам и иным обязательным платежам</t>
  </si>
  <si>
    <t>2. Неналоговые доходы, в том числе</t>
  </si>
  <si>
    <t>2.1. Доходы от использования имущества, находящегося в государственной и муниципальной собственности</t>
  </si>
  <si>
    <t>2.2. Платежи при пользовании природными ресурсами</t>
  </si>
  <si>
    <t>2.3. Доходы от оказания платных услуг (работ) и компенсации затрат государства</t>
  </si>
  <si>
    <t>2.4. Доходы от продажи материальных и нематериальных активов</t>
  </si>
  <si>
    <t>2.5. Административные платежи и сборы</t>
  </si>
  <si>
    <t>2.6. Штрафы, санкции, возмещение ущерба</t>
  </si>
  <si>
    <t>2.7. Прочие неналоговые доходы</t>
  </si>
  <si>
    <t>3. Безвозмездные поступления, в том числе</t>
  </si>
  <si>
    <t>3.1. Выравнивающие и балансирующие трансферты</t>
  </si>
  <si>
    <t>3.2. Целевые межбюджетные трансферты</t>
  </si>
  <si>
    <t>3.3. Спонсорская помощь</t>
  </si>
  <si>
    <t>3.4. МБТ от городских и сельских поселений в соответствии с переданными полномочиями</t>
  </si>
  <si>
    <t>ИТОГО налоговые и неналоговые доходы + выравнивающие и балансирующие трансферты+ спонсорская помощь+МБТ от городских и сельских поселений в соответствии с переданными полномочиями</t>
  </si>
  <si>
    <t>II. Расходы бюджета</t>
  </si>
  <si>
    <t>а) Расходы бюджета - ИТОГО за счет собственных средств и ВБТ, МБТ от городских и сельских поселений в соответствии с переданными полномочиями, в том числе:</t>
  </si>
  <si>
    <t>1. Общегосударственные вопросы</t>
  </si>
  <si>
    <t>Функционирование высшего должностного лица МО</t>
  </si>
  <si>
    <t>Функционирование представительных органов МО</t>
  </si>
  <si>
    <t>0103</t>
  </si>
  <si>
    <t>Функционирование местных администраций</t>
  </si>
  <si>
    <t>Судебная система</t>
  </si>
  <si>
    <t>0105</t>
  </si>
  <si>
    <t xml:space="preserve">Обеспечение деятельности финансовых органов </t>
  </si>
  <si>
    <t>0106</t>
  </si>
  <si>
    <t>Резервные фонды</t>
  </si>
  <si>
    <t>2. Национальная оборона</t>
  </si>
  <si>
    <t>3. Национальная безопасность и правоохранительная деятельность</t>
  </si>
  <si>
    <t>Органы юстиции</t>
  </si>
  <si>
    <t>0304</t>
  </si>
  <si>
    <t>Защита населения и территории от ЧС</t>
  </si>
  <si>
    <t>Другие вопросы в области нац. безопасности</t>
  </si>
  <si>
    <t>0314</t>
  </si>
  <si>
    <t>4. Национальная экономика</t>
  </si>
  <si>
    <t>Общеэкономические вопросы</t>
  </si>
  <si>
    <t>0401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</si>
  <si>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</si>
  <si>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</si>
  <si>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</si>
  <si>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</si>
  <si>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</si>
  <si>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</si>
  <si>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Другие вопросы в области национальной экономики</t>
  </si>
  <si>
    <t>5. Жилищно-коммунальное хозяйство</t>
  </si>
  <si>
    <t>Другие вопросы в области ЖКХ</t>
  </si>
  <si>
    <t>0505</t>
  </si>
  <si>
    <t>6.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</si>
  <si>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</si>
  <si>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</si>
  <si>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</si>
  <si>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>Другие вопросы в области охраны окруж.среды</t>
  </si>
  <si>
    <t>0605</t>
  </si>
  <si>
    <t>7. Образование</t>
  </si>
  <si>
    <t>Дошкольное образование</t>
  </si>
  <si>
    <t>0701</t>
  </si>
  <si>
    <t>Общее образование</t>
  </si>
  <si>
    <t>0702</t>
  </si>
  <si>
    <t>Профессиональная подготовка, переподготовка и повышение квалификации</t>
  </si>
  <si>
    <t>0705</t>
  </si>
  <si>
    <t>Другие вопросы в области образования</t>
  </si>
  <si>
    <t>0709</t>
  </si>
  <si>
    <t>8. Культура и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</si>
  <si>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</si>
  <si>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</si>
  <si>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</si>
  <si>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</si>
  <si>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</si>
  <si>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9. Здравоохранение</t>
  </si>
  <si>
    <t>0900</t>
  </si>
  <si>
    <t>10. 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</si>
  <si>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</si>
  <si>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</si>
  <si>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</si>
  <si>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</si>
  <si>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</si>
  <si>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</si>
  <si>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</si>
  <si>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 политики</t>
  </si>
  <si>
    <t>1006</t>
  </si>
  <si>
    <t>11. Физическая культура и спорт</t>
  </si>
  <si>
    <t xml:space="preserve"> Физическая культура</t>
  </si>
  <si>
    <t>1101</t>
  </si>
  <si>
    <t>Другие вопросы в области физической культуры и спорта</t>
  </si>
  <si>
    <t>1105</t>
  </si>
  <si>
    <t>12. 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</si>
  <si>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</si>
  <si>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</si>
  <si>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</si>
  <si>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</si>
  <si>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</si>
  <si>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СМИ</t>
  </si>
  <si>
    <t>1204</t>
  </si>
  <si>
    <t>13. Обслуживание муниципального долга</t>
  </si>
  <si>
    <t>1300</t>
  </si>
  <si>
    <t>14. 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</si>
  <si>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образований</t>
  </si>
  <si>
    <t>1401</t>
  </si>
  <si>
    <t>Иные дотации</t>
  </si>
  <si>
    <t>1402</t>
  </si>
  <si>
    <t>б) Расходы бюджета - ИТОГО за счет целевых межбюджетных трансфертов</t>
  </si>
  <si>
    <t>III. Результат исполнения бюджета (дефицит "--", профицит "+")</t>
  </si>
  <si>
    <t>а) Результат исполнения бюджета за счет собственных средств (дефицит "--", профицит "+")</t>
  </si>
  <si>
    <t>б) Результат исполнения бюджета за счет целевых средств (дефицит "--", профицит "+")</t>
  </si>
  <si>
    <t xml:space="preserve"> IV. Остатки собственных средств (без учета целевых) на 1 января соответствующего года)</t>
  </si>
  <si>
    <t>V. Просроченная кредиторская задолженность бюджета, казенных, бюджетных и автономных учреждений на 1 января соответствующего года</t>
  </si>
  <si>
    <t>4. Возврат остатков субсидий и субвнций прошлых лет</t>
  </si>
  <si>
    <t>Кассовое исполнение за год предшествующий текущему финансовому году (2016 год)</t>
  </si>
  <si>
    <t>Оценка исполнения на текущий финансовый год (2017 год)</t>
  </si>
  <si>
    <t>Прогноз на очередной финансовый год (2018 год)</t>
  </si>
  <si>
    <t>Оценка ожидаемого исполнения бюджета Бенецкого сельского поселения Западнодвинского района Тверской области за 2017 год,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</si>
</sst>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Protection="1"/>
    <xf numFmtId="165" fontId="0" fillId="0" borderId="1" xfId="0" applyNumberFormat="1" applyFill="1" applyBorder="1" applyProtection="1">
      <protection locked="0"/>
    </xf>
    <xf numFmtId="165" fontId="0" fillId="0" borderId="1" xfId="0" applyNumberFormat="1" applyFill="1" applyBorder="1" applyProtection="1"/>
    <xf numFmtId="165" fontId="3" fillId="0" borderId="1" xfId="0" applyNumberFormat="1" applyFont="1" applyFill="1" applyBorder="1" applyAlignment="1" applyProtection="1">
      <alignment horizontal="right" vertical="center"/>
    </xf>
    <xf numFmtId="165" fontId="0" fillId="0" borderId="1" xfId="0" applyNumberFormat="1" applyFill="1" applyBorder="1" applyAlignment="1" applyProtection="1">
      <alignment horizontal="right" vertical="center"/>
      <protection locked="0"/>
    </xf>
    <xf numFmtId="165" fontId="0" fillId="0" borderId="1" xfId="0" applyNumberFormat="1" applyFont="1" applyFill="1" applyBorder="1" applyAlignment="1" applyProtection="1">
      <alignment horizontal="right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165" fontId="0" fillId="0" borderId="1" xfId="0" applyNumberFormat="1" applyFill="1" applyBorder="1" applyAlignment="1" applyProtection="1">
      <alignment horizontal="right" vertical="center" wrapText="1"/>
      <protection locked="0"/>
    </xf>
    <xf numFmtId="165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4" fontId="0" fillId="0" borderId="1" xfId="0" applyNumberFormat="1" applyFill="1" applyBorder="1" applyProtection="1"/>
    <xf numFmtId="49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Fill="1" applyBorder="1" applyProtection="1"/>
    <xf numFmtId="49" fontId="3" fillId="0" borderId="1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0" fillId="0" borderId="1" xfId="0" applyNumberFormat="1" applyFill="1" applyBorder="1" applyAlignment="1" applyProtection="1">
      <alignment wrapText="1"/>
    </xf>
    <xf numFmtId="49" fontId="0" fillId="0" borderId="1" xfId="0" applyNumberFormat="1" applyFill="1" applyBorder="1" applyAlignment="1" applyProtection="1">
      <alignment horizontal="center" wrapText="1"/>
    </xf>
    <xf numFmtId="165" fontId="0" fillId="0" borderId="1" xfId="0" applyNumberFormat="1" applyFill="1" applyBorder="1" applyAlignment="1" applyProtection="1">
      <alignment vertical="center" wrapText="1"/>
      <protection locked="0"/>
    </xf>
    <xf numFmtId="4" fontId="0" fillId="0" borderId="1" xfId="0" applyNumberFormat="1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vertical="center" wrapText="1"/>
    </xf>
    <xf numFmtId="165" fontId="0" fillId="0" borderId="1" xfId="0" applyNumberFormat="1" applyFont="1" applyFill="1" applyBorder="1" applyAlignment="1" applyProtection="1">
      <alignment vertical="center"/>
    </xf>
    <xf numFmtId="165" fontId="0" fillId="0" borderId="1" xfId="0" applyNumberFormat="1" applyFill="1" applyBorder="1" applyAlignment="1" applyProtection="1">
      <alignment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65" fontId="0" fillId="0" borderId="1" xfId="0" applyNumberForma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wrapText="1"/>
    </xf>
    <xf numFmtId="49" fontId="0" fillId="0" borderId="1" xfId="0" applyNumberFormat="1" applyFont="1" applyFill="1" applyBorder="1" applyAlignment="1" applyProtection="1">
      <alignment horizontal="center" wrapText="1"/>
    </xf>
    <xf numFmtId="165" fontId="0" fillId="0" borderId="1" xfId="0" applyNumberFormat="1" applyFont="1" applyFill="1" applyBorder="1" applyAlignment="1" applyProtection="1">
      <alignment horizontal="right" vertical="center"/>
    </xf>
    <xf numFmtId="49" fontId="3" fillId="0" borderId="1" xfId="0" quotePrefix="1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0" applyNumberFormat="1" applyFill="1" applyBorder="1" applyAlignment="1" applyProtection="1">
      <alignment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E25" sqref="E25"/>
    </sheetView>
  </sheetViews>
  <sheetFormatPr defaultRowHeight="15"/>
  <cols>
    <col min="1" max="1" width="59" style="1" customWidth="1"/>
    <col min="2" max="2" width="11.28515625" style="4" customWidth="1"/>
    <col min="3" max="3" width="12.140625" style="3" customWidth="1"/>
    <col min="4" max="4" width="12.28515625" style="3" customWidth="1"/>
    <col min="5" max="5" width="11" style="3" customWidth="1"/>
    <col min="6" max="6" width="13.85546875" style="3" customWidth="1"/>
  </cols>
  <sheetData>
    <row r="1" spans="1:6" ht="37.5" customHeight="1">
      <c r="A1" s="33" t="s">
        <v>44</v>
      </c>
      <c r="B1" s="33"/>
      <c r="C1" s="33"/>
      <c r="D1" s="33"/>
      <c r="E1" s="33"/>
      <c r="F1" s="33"/>
    </row>
    <row r="2" spans="1:6" ht="9" customHeight="1">
      <c r="A2" s="5"/>
      <c r="B2" s="6"/>
      <c r="C2" s="7"/>
      <c r="D2" s="7"/>
      <c r="E2" s="7"/>
      <c r="F2" s="7"/>
    </row>
    <row r="3" spans="1:6" s="2" customFormat="1" ht="47.25" customHeight="1">
      <c r="A3" s="8" t="s">
        <v>0</v>
      </c>
      <c r="B3" s="9" t="s">
        <v>1</v>
      </c>
      <c r="C3" s="10" t="s">
        <v>50</v>
      </c>
      <c r="D3" s="10" t="s">
        <v>49</v>
      </c>
      <c r="E3" s="10" t="s">
        <v>51</v>
      </c>
      <c r="F3" s="10" t="s">
        <v>2</v>
      </c>
    </row>
    <row r="4" spans="1:6" ht="21" customHeight="1">
      <c r="A4" s="11" t="s">
        <v>5</v>
      </c>
      <c r="B4" s="12"/>
      <c r="C4" s="17">
        <f>C5+C11+C13+C16+C19+C23+C25+C27</f>
        <v>4178.8999999999996</v>
      </c>
      <c r="D4" s="20">
        <f>D5+D11+D13+D16+D19+D23+D25+D27</f>
        <v>3911.45</v>
      </c>
      <c r="E4" s="20">
        <f>E5+E11+E13+E16+E19+E23+E25+E27</f>
        <v>2640.05</v>
      </c>
      <c r="F4" s="13"/>
    </row>
    <row r="5" spans="1:6" ht="30" customHeight="1">
      <c r="A5" s="14" t="s">
        <v>3</v>
      </c>
      <c r="B5" s="15" t="s">
        <v>4</v>
      </c>
      <c r="C5" s="18">
        <f>C6+C7+C10</f>
        <v>1102</v>
      </c>
      <c r="D5" s="18">
        <f>D6+D7+D8+D10</f>
        <v>1089.3500000000001</v>
      </c>
      <c r="E5" s="18">
        <f>E6+E7+E8+E10+E9</f>
        <v>1082.1500000000001</v>
      </c>
      <c r="F5" s="16"/>
    </row>
    <row r="6" spans="1:6" ht="33" customHeight="1">
      <c r="A6" s="14" t="s">
        <v>6</v>
      </c>
      <c r="B6" s="15" t="s">
        <v>23</v>
      </c>
      <c r="C6" s="18">
        <v>522.6</v>
      </c>
      <c r="D6" s="18">
        <v>500.7</v>
      </c>
      <c r="E6" s="18">
        <v>526</v>
      </c>
      <c r="F6" s="16"/>
    </row>
    <row r="7" spans="1:6" ht="46.5" customHeight="1">
      <c r="A7" s="14" t="s">
        <v>7</v>
      </c>
      <c r="B7" s="15" t="s">
        <v>24</v>
      </c>
      <c r="C7" s="18">
        <v>509.4</v>
      </c>
      <c r="D7" s="18">
        <v>588.5</v>
      </c>
      <c r="E7" s="18">
        <v>555</v>
      </c>
      <c r="F7" s="16"/>
    </row>
    <row r="8" spans="1:6" ht="21" customHeight="1">
      <c r="A8" s="14" t="s">
        <v>45</v>
      </c>
      <c r="B8" s="15" t="s">
        <v>46</v>
      </c>
      <c r="C8" s="18"/>
      <c r="D8" s="18"/>
      <c r="E8" s="18"/>
      <c r="F8" s="16"/>
    </row>
    <row r="9" spans="1:6" ht="21" customHeight="1">
      <c r="A9" s="14" t="s">
        <v>52</v>
      </c>
      <c r="B9" s="15" t="s">
        <v>53</v>
      </c>
      <c r="C9" s="18"/>
      <c r="D9" s="18"/>
      <c r="E9" s="18">
        <v>1</v>
      </c>
      <c r="F9" s="16"/>
    </row>
    <row r="10" spans="1:6" ht="16.5" customHeight="1">
      <c r="A10" s="14" t="s">
        <v>8</v>
      </c>
      <c r="B10" s="15" t="s">
        <v>25</v>
      </c>
      <c r="C10" s="18">
        <v>70</v>
      </c>
      <c r="D10" s="19">
        <v>0.15</v>
      </c>
      <c r="E10" s="19">
        <v>0.15</v>
      </c>
      <c r="F10" s="16"/>
    </row>
    <row r="11" spans="1:6" ht="16.5" customHeight="1">
      <c r="A11" s="14" t="s">
        <v>9</v>
      </c>
      <c r="B11" s="15" t="s">
        <v>26</v>
      </c>
      <c r="C11" s="18">
        <v>63.8</v>
      </c>
      <c r="D11" s="18">
        <f>D12</f>
        <v>53.9</v>
      </c>
      <c r="E11" s="18">
        <v>66.8</v>
      </c>
      <c r="F11" s="16"/>
    </row>
    <row r="12" spans="1:6" ht="15.75" customHeight="1">
      <c r="A12" s="14" t="s">
        <v>10</v>
      </c>
      <c r="B12" s="15" t="s">
        <v>27</v>
      </c>
      <c r="C12" s="18">
        <v>63.8</v>
      </c>
      <c r="D12" s="18">
        <v>53.9</v>
      </c>
      <c r="E12" s="18">
        <v>66.8</v>
      </c>
      <c r="F12" s="16"/>
    </row>
    <row r="13" spans="1:6" ht="18" customHeight="1">
      <c r="A13" s="14" t="s">
        <v>11</v>
      </c>
      <c r="B13" s="15" t="s">
        <v>28</v>
      </c>
      <c r="C13" s="18">
        <v>99.4</v>
      </c>
      <c r="D13" s="18">
        <f>D14+D15</f>
        <v>162.6</v>
      </c>
      <c r="E13" s="18">
        <f>E14+E15</f>
        <v>95.8</v>
      </c>
      <c r="F13" s="16"/>
    </row>
    <row r="14" spans="1:6" ht="30.75" customHeight="1">
      <c r="A14" s="14" t="s">
        <v>12</v>
      </c>
      <c r="B14" s="15" t="s">
        <v>29</v>
      </c>
      <c r="C14" s="18">
        <v>6.7</v>
      </c>
      <c r="D14" s="18">
        <v>34.6</v>
      </c>
      <c r="E14" s="18">
        <v>10</v>
      </c>
      <c r="F14" s="16"/>
    </row>
    <row r="15" spans="1:6" ht="21" customHeight="1">
      <c r="A15" s="14" t="s">
        <v>47</v>
      </c>
      <c r="B15" s="15" t="s">
        <v>48</v>
      </c>
      <c r="C15" s="18">
        <v>92.7</v>
      </c>
      <c r="D15" s="18">
        <v>128</v>
      </c>
      <c r="E15" s="18">
        <v>85.8</v>
      </c>
      <c r="F15" s="16"/>
    </row>
    <row r="16" spans="1:6">
      <c r="A16" s="14" t="s">
        <v>13</v>
      </c>
      <c r="B16" s="15" t="s">
        <v>30</v>
      </c>
      <c r="C16" s="18">
        <v>1082.4000000000001</v>
      </c>
      <c r="D16" s="18">
        <f>D17</f>
        <v>1033.3</v>
      </c>
      <c r="E16" s="18">
        <f>E17+E18</f>
        <v>449.6</v>
      </c>
      <c r="F16" s="16"/>
    </row>
    <row r="17" spans="1:6" ht="18.75" customHeight="1">
      <c r="A17" s="14" t="s">
        <v>14</v>
      </c>
      <c r="B17" s="15" t="s">
        <v>31</v>
      </c>
      <c r="C17" s="18">
        <v>1082.4000000000001</v>
      </c>
      <c r="D17" s="18">
        <v>1033.3</v>
      </c>
      <c r="E17" s="18">
        <v>439.6</v>
      </c>
      <c r="F17" s="16"/>
    </row>
    <row r="18" spans="1:6" ht="18.75" customHeight="1">
      <c r="A18" s="14" t="s">
        <v>55</v>
      </c>
      <c r="B18" s="15" t="s">
        <v>54</v>
      </c>
      <c r="C18" s="18"/>
      <c r="D18" s="18"/>
      <c r="E18" s="18">
        <v>10</v>
      </c>
      <c r="F18" s="16"/>
    </row>
    <row r="19" spans="1:6" ht="15" customHeight="1">
      <c r="A19" s="14" t="s">
        <v>15</v>
      </c>
      <c r="B19" s="15" t="s">
        <v>32</v>
      </c>
      <c r="C19" s="18">
        <f>C20+C21+C22</f>
        <v>284.7</v>
      </c>
      <c r="D19" s="18">
        <f>D20+D21+D22</f>
        <v>600.29999999999995</v>
      </c>
      <c r="E19" s="18">
        <f>E20+E21+E22</f>
        <v>117.69999999999999</v>
      </c>
      <c r="F19" s="16"/>
    </row>
    <row r="20" spans="1:6" ht="16.5" customHeight="1">
      <c r="A20" s="14" t="s">
        <v>16</v>
      </c>
      <c r="B20" s="15" t="s">
        <v>33</v>
      </c>
      <c r="C20" s="18">
        <v>0</v>
      </c>
      <c r="D20" s="18">
        <v>0</v>
      </c>
      <c r="E20" s="18">
        <v>0</v>
      </c>
      <c r="F20" s="16"/>
    </row>
    <row r="21" spans="1:6" ht="17.25" customHeight="1">
      <c r="A21" s="14" t="s">
        <v>17</v>
      </c>
      <c r="B21" s="15" t="s">
        <v>34</v>
      </c>
      <c r="C21" s="18">
        <v>75.599999999999994</v>
      </c>
      <c r="D21" s="18">
        <v>133.1</v>
      </c>
      <c r="E21" s="18">
        <v>8.1</v>
      </c>
      <c r="F21" s="16"/>
    </row>
    <row r="22" spans="1:6">
      <c r="A22" s="14" t="s">
        <v>18</v>
      </c>
      <c r="B22" s="15" t="s">
        <v>35</v>
      </c>
      <c r="C22" s="18">
        <v>209.1</v>
      </c>
      <c r="D22" s="18">
        <v>467.2</v>
      </c>
      <c r="E22" s="18">
        <v>109.6</v>
      </c>
      <c r="F22" s="16"/>
    </row>
    <row r="23" spans="1:6">
      <c r="A23" s="14" t="s">
        <v>19</v>
      </c>
      <c r="B23" s="15" t="s">
        <v>36</v>
      </c>
      <c r="C23" s="18">
        <v>11.2</v>
      </c>
      <c r="D23" s="18">
        <f>D24</f>
        <v>50</v>
      </c>
      <c r="E23" s="18">
        <v>0</v>
      </c>
      <c r="F23" s="16"/>
    </row>
    <row r="24" spans="1:6" ht="17.25" customHeight="1">
      <c r="A24" s="14" t="s">
        <v>20</v>
      </c>
      <c r="B24" s="15" t="s">
        <v>37</v>
      </c>
      <c r="C24" s="18">
        <v>11.2</v>
      </c>
      <c r="D24" s="18">
        <v>50</v>
      </c>
      <c r="E24" s="18">
        <v>0</v>
      </c>
      <c r="F24" s="16"/>
    </row>
    <row r="25" spans="1:6" ht="17.25" customHeight="1">
      <c r="A25" s="14" t="s">
        <v>40</v>
      </c>
      <c r="B25" s="15" t="s">
        <v>41</v>
      </c>
      <c r="C25" s="18">
        <v>61.4</v>
      </c>
      <c r="D25" s="18">
        <f>D26</f>
        <v>80</v>
      </c>
      <c r="E25" s="18">
        <v>40</v>
      </c>
      <c r="F25" s="16"/>
    </row>
    <row r="26" spans="1:6" ht="17.25" customHeight="1">
      <c r="A26" s="14" t="s">
        <v>42</v>
      </c>
      <c r="B26" s="15" t="s">
        <v>43</v>
      </c>
      <c r="C26" s="18">
        <v>61.4</v>
      </c>
      <c r="D26" s="18">
        <v>80</v>
      </c>
      <c r="E26" s="18">
        <v>40</v>
      </c>
      <c r="F26" s="16"/>
    </row>
    <row r="27" spans="1:6" ht="27.75" customHeight="1">
      <c r="A27" s="14" t="s">
        <v>21</v>
      </c>
      <c r="B27" s="15" t="s">
        <v>38</v>
      </c>
      <c r="C27" s="18">
        <v>1474</v>
      </c>
      <c r="D27" s="18">
        <f>D28</f>
        <v>842</v>
      </c>
      <c r="E27" s="18">
        <v>788</v>
      </c>
      <c r="F27" s="16"/>
    </row>
    <row r="28" spans="1:6" ht="19.5" customHeight="1">
      <c r="A28" s="14" t="s">
        <v>22</v>
      </c>
      <c r="B28" s="15" t="s">
        <v>39</v>
      </c>
      <c r="C28" s="18">
        <v>1474</v>
      </c>
      <c r="D28" s="18">
        <v>842</v>
      </c>
      <c r="E28" s="18">
        <v>788</v>
      </c>
      <c r="F28" s="16"/>
    </row>
  </sheetData>
  <mergeCells count="1">
    <mergeCell ref="A1:F1"/>
  </mergeCells>
  <pageMargins left="0.70866141732283472" right="0" top="0.15748031496062992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8"/>
  <sheetViews>
    <sheetView tabSelected="1" workbookViewId="0">
      <selection activeCell="L13" sqref="L13"/>
    </sheetView>
  </sheetViews>
  <sheetFormatPr defaultRowHeight="15"/>
  <cols>
    <col min="1" max="1" width="35.140625" style="31" customWidth="1"/>
    <col min="2" max="2" width="9" style="3" customWidth="1"/>
    <col min="3" max="3" width="12.28515625" customWidth="1"/>
    <col min="4" max="4" width="13.85546875" customWidth="1"/>
    <col min="5" max="5" width="12.28515625" customWidth="1"/>
    <col min="6" max="6" width="13" customWidth="1"/>
    <col min="7" max="7" width="11.85546875" customWidth="1"/>
  </cols>
  <sheetData>
    <row r="1" spans="1:7" ht="50.25" customHeight="1">
      <c r="A1" s="34" t="s">
        <v>183</v>
      </c>
      <c r="B1" s="34"/>
      <c r="C1" s="34"/>
      <c r="D1" s="34"/>
      <c r="E1" s="34"/>
      <c r="F1" s="34"/>
      <c r="G1" s="34"/>
    </row>
    <row r="2" spans="1:7">
      <c r="A2" s="1"/>
      <c r="B2" s="32"/>
      <c r="C2" s="1"/>
      <c r="D2" s="1"/>
      <c r="E2" s="1"/>
      <c r="F2" s="1"/>
      <c r="G2" s="1"/>
    </row>
    <row r="3" spans="1:7" ht="15" customHeight="1">
      <c r="A3" s="38"/>
      <c r="B3" s="41" t="s">
        <v>56</v>
      </c>
      <c r="C3" s="44" t="s">
        <v>180</v>
      </c>
      <c r="D3" s="44" t="s">
        <v>181</v>
      </c>
      <c r="E3" s="44" t="s">
        <v>182</v>
      </c>
      <c r="F3" s="35" t="s">
        <v>57</v>
      </c>
      <c r="G3" s="35" t="s">
        <v>58</v>
      </c>
    </row>
    <row r="4" spans="1:7">
      <c r="A4" s="39"/>
      <c r="B4" s="42"/>
      <c r="C4" s="45"/>
      <c r="D4" s="45"/>
      <c r="E4" s="45"/>
      <c r="F4" s="36"/>
      <c r="G4" s="36"/>
    </row>
    <row r="5" spans="1:7" ht="71.25" customHeight="1">
      <c r="A5" s="40"/>
      <c r="B5" s="43"/>
      <c r="C5" s="46"/>
      <c r="D5" s="46"/>
      <c r="E5" s="46"/>
      <c r="F5" s="37"/>
      <c r="G5" s="37"/>
    </row>
    <row r="6" spans="1:7">
      <c r="A6" s="21" t="s">
        <v>59</v>
      </c>
      <c r="B6" s="21" t="s">
        <v>60</v>
      </c>
      <c r="C6" s="21" t="s">
        <v>61</v>
      </c>
      <c r="D6" s="21" t="s">
        <v>62</v>
      </c>
      <c r="E6" s="21" t="s">
        <v>63</v>
      </c>
      <c r="F6" s="21" t="s">
        <v>64</v>
      </c>
      <c r="G6" s="21" t="s">
        <v>65</v>
      </c>
    </row>
    <row r="7" spans="1:7">
      <c r="A7" s="47"/>
      <c r="B7" s="48"/>
      <c r="C7" s="47"/>
      <c r="D7" s="49"/>
      <c r="E7" s="49"/>
      <c r="F7" s="49"/>
      <c r="G7" s="49"/>
    </row>
    <row r="8" spans="1:7">
      <c r="A8" s="50" t="s">
        <v>66</v>
      </c>
      <c r="B8" s="21"/>
      <c r="C8" s="51">
        <f>SUM(C9,C16,C24)+C29</f>
        <v>4087.1</v>
      </c>
      <c r="D8" s="22">
        <f>SUM(D9,D16,D24)</f>
        <v>4941.8</v>
      </c>
      <c r="E8" s="52">
        <f>SUM(E9,E16,E24)</f>
        <v>2403.8500000000004</v>
      </c>
      <c r="F8" s="22">
        <f t="shared" ref="F8:F28" si="0">D8-C8</f>
        <v>854.70000000000027</v>
      </c>
      <c r="G8" s="22">
        <f>E8-D8</f>
        <v>-2537.9499999999998</v>
      </c>
    </row>
    <row r="9" spans="1:7" ht="28.5" customHeight="1">
      <c r="A9" s="53" t="s">
        <v>67</v>
      </c>
      <c r="B9" s="54"/>
      <c r="C9" s="22">
        <f>SUM(C10:C15)</f>
        <v>2339</v>
      </c>
      <c r="D9" s="22">
        <f>SUM(D10:D15)</f>
        <v>1877</v>
      </c>
      <c r="E9" s="22">
        <f>SUM(E10:E15)</f>
        <v>1107.5</v>
      </c>
      <c r="F9" s="22">
        <f t="shared" si="0"/>
        <v>-462</v>
      </c>
      <c r="G9" s="22">
        <f t="shared" ref="G9:G28" si="1">E9-D9</f>
        <v>-769.5</v>
      </c>
    </row>
    <row r="10" spans="1:7" ht="25.5" customHeight="1">
      <c r="A10" s="55" t="s">
        <v>68</v>
      </c>
      <c r="B10" s="56"/>
      <c r="C10" s="23">
        <v>17.3</v>
      </c>
      <c r="D10" s="23">
        <v>17.3</v>
      </c>
      <c r="E10" s="23">
        <v>18</v>
      </c>
      <c r="F10" s="24">
        <f t="shared" si="0"/>
        <v>0</v>
      </c>
      <c r="G10" s="22">
        <f t="shared" si="1"/>
        <v>0.69999999999999929</v>
      </c>
    </row>
    <row r="11" spans="1:7" ht="43.5" customHeight="1">
      <c r="A11" s="55" t="s">
        <v>69</v>
      </c>
      <c r="B11" s="56"/>
      <c r="C11" s="23">
        <v>1512.4</v>
      </c>
      <c r="D11" s="23">
        <v>1161.7</v>
      </c>
      <c r="E11" s="23"/>
      <c r="F11" s="24">
        <f t="shared" si="0"/>
        <v>-350.70000000000005</v>
      </c>
      <c r="G11" s="22">
        <f t="shared" si="1"/>
        <v>-1161.7</v>
      </c>
    </row>
    <row r="12" spans="1:7" ht="25.5" customHeight="1">
      <c r="A12" s="55" t="s">
        <v>70</v>
      </c>
      <c r="B12" s="56"/>
      <c r="C12" s="23"/>
      <c r="D12" s="23"/>
      <c r="E12" s="23"/>
      <c r="F12" s="24">
        <f>D12-C12</f>
        <v>0</v>
      </c>
      <c r="G12" s="22">
        <f t="shared" si="1"/>
        <v>0</v>
      </c>
    </row>
    <row r="13" spans="1:7" ht="25.5" customHeight="1">
      <c r="A13" s="55" t="s">
        <v>71</v>
      </c>
      <c r="B13" s="56"/>
      <c r="C13" s="23">
        <v>807.5</v>
      </c>
      <c r="D13" s="23">
        <v>696</v>
      </c>
      <c r="E13" s="23">
        <v>1088</v>
      </c>
      <c r="F13" s="24">
        <f t="shared" si="0"/>
        <v>-111.5</v>
      </c>
      <c r="G13" s="22">
        <f>E13-D13</f>
        <v>392</v>
      </c>
    </row>
    <row r="14" spans="1:7" ht="25.5" customHeight="1">
      <c r="A14" s="55" t="s">
        <v>72</v>
      </c>
      <c r="B14" s="56"/>
      <c r="C14" s="23">
        <v>1.8</v>
      </c>
      <c r="D14" s="23">
        <v>2</v>
      </c>
      <c r="E14" s="23">
        <v>1.5</v>
      </c>
      <c r="F14" s="24">
        <f t="shared" si="0"/>
        <v>0.19999999999999996</v>
      </c>
      <c r="G14" s="22">
        <f t="shared" si="1"/>
        <v>-0.5</v>
      </c>
    </row>
    <row r="15" spans="1:7" ht="46.5" customHeight="1">
      <c r="A15" s="55" t="s">
        <v>73</v>
      </c>
      <c r="B15" s="56"/>
      <c r="C15" s="23"/>
      <c r="D15" s="23"/>
      <c r="E15" s="23"/>
      <c r="F15" s="24">
        <f t="shared" si="0"/>
        <v>0</v>
      </c>
      <c r="G15" s="22">
        <f t="shared" si="1"/>
        <v>0</v>
      </c>
    </row>
    <row r="16" spans="1:7" ht="25.5" customHeight="1">
      <c r="A16" s="53" t="s">
        <v>74</v>
      </c>
      <c r="B16" s="54"/>
      <c r="C16" s="22">
        <f>SUM(C17:C23)</f>
        <v>0</v>
      </c>
      <c r="D16" s="22">
        <f>SUM(D17:D23)</f>
        <v>0</v>
      </c>
      <c r="E16" s="22">
        <f>SUM(E17:E23)</f>
        <v>0</v>
      </c>
      <c r="F16" s="22">
        <f t="shared" si="0"/>
        <v>0</v>
      </c>
      <c r="G16" s="22">
        <f t="shared" si="1"/>
        <v>0</v>
      </c>
    </row>
    <row r="17" spans="1:7" ht="61.5" customHeight="1">
      <c r="A17" s="47" t="s">
        <v>75</v>
      </c>
      <c r="B17" s="48"/>
      <c r="C17" s="57"/>
      <c r="D17" s="23"/>
      <c r="E17" s="23"/>
      <c r="F17" s="24">
        <f t="shared" si="0"/>
        <v>0</v>
      </c>
      <c r="G17" s="22">
        <f t="shared" si="1"/>
        <v>0</v>
      </c>
    </row>
    <row r="18" spans="1:7" ht="40.5" customHeight="1">
      <c r="A18" s="47" t="s">
        <v>76</v>
      </c>
      <c r="B18" s="48"/>
      <c r="C18" s="57"/>
      <c r="D18" s="23"/>
      <c r="E18" s="23"/>
      <c r="F18" s="24">
        <f t="shared" si="0"/>
        <v>0</v>
      </c>
      <c r="G18" s="22">
        <f t="shared" si="1"/>
        <v>0</v>
      </c>
    </row>
    <row r="19" spans="1:7" ht="48" customHeight="1">
      <c r="A19" s="47" t="s">
        <v>77</v>
      </c>
      <c r="B19" s="48"/>
      <c r="C19" s="57"/>
      <c r="D19" s="23"/>
      <c r="E19" s="23"/>
      <c r="F19" s="24">
        <f t="shared" si="0"/>
        <v>0</v>
      </c>
      <c r="G19" s="22">
        <f t="shared" si="1"/>
        <v>0</v>
      </c>
    </row>
    <row r="20" spans="1:7" ht="48.75" customHeight="1">
      <c r="A20" s="47" t="s">
        <v>78</v>
      </c>
      <c r="B20" s="48"/>
      <c r="C20" s="57"/>
      <c r="D20" s="23"/>
      <c r="E20" s="23"/>
      <c r="F20" s="24">
        <f t="shared" si="0"/>
        <v>0</v>
      </c>
      <c r="G20" s="22">
        <f t="shared" si="1"/>
        <v>0</v>
      </c>
    </row>
    <row r="21" spans="1:7" ht="35.25" customHeight="1">
      <c r="A21" s="47" t="s">
        <v>79</v>
      </c>
      <c r="B21" s="48"/>
      <c r="C21" s="57"/>
      <c r="D21" s="23"/>
      <c r="E21" s="23"/>
      <c r="F21" s="24">
        <f>D21-C21</f>
        <v>0</v>
      </c>
      <c r="G21" s="22">
        <f>E21-D21</f>
        <v>0</v>
      </c>
    </row>
    <row r="22" spans="1:7" ht="33.75" customHeight="1">
      <c r="A22" s="47" t="s">
        <v>80</v>
      </c>
      <c r="B22" s="48"/>
      <c r="C22" s="57"/>
      <c r="D22" s="23"/>
      <c r="E22" s="23"/>
      <c r="F22" s="24">
        <f t="shared" si="0"/>
        <v>0</v>
      </c>
      <c r="G22" s="22">
        <f t="shared" si="1"/>
        <v>0</v>
      </c>
    </row>
    <row r="23" spans="1:7" ht="25.5" customHeight="1">
      <c r="A23" s="47" t="s">
        <v>81</v>
      </c>
      <c r="B23" s="48"/>
      <c r="C23" s="57"/>
      <c r="D23" s="23"/>
      <c r="E23" s="23"/>
      <c r="F23" s="24">
        <f t="shared" si="0"/>
        <v>0</v>
      </c>
      <c r="G23" s="22">
        <f t="shared" si="1"/>
        <v>0</v>
      </c>
    </row>
    <row r="24" spans="1:7" ht="36.75" customHeight="1">
      <c r="A24" s="50" t="s">
        <v>82</v>
      </c>
      <c r="B24" s="21"/>
      <c r="C24" s="51">
        <f>SUM(C25:C28)</f>
        <v>1748.1</v>
      </c>
      <c r="D24" s="51">
        <f>SUM(D25:D28)</f>
        <v>3064.8</v>
      </c>
      <c r="E24" s="51">
        <f>SUM(E25:E28)</f>
        <v>1296.3500000000001</v>
      </c>
      <c r="F24" s="22">
        <f>D24-C24</f>
        <v>1316.7000000000003</v>
      </c>
      <c r="G24" s="22">
        <f>E24-D24</f>
        <v>-1768.45</v>
      </c>
    </row>
    <row r="25" spans="1:7" ht="31.5" customHeight="1">
      <c r="A25" s="47" t="s">
        <v>83</v>
      </c>
      <c r="B25" s="48"/>
      <c r="C25" s="57">
        <v>1680.6</v>
      </c>
      <c r="D25" s="23">
        <v>2295.3000000000002</v>
      </c>
      <c r="E25" s="23">
        <v>1224.4000000000001</v>
      </c>
      <c r="F25" s="24">
        <f t="shared" si="0"/>
        <v>614.70000000000027</v>
      </c>
      <c r="G25" s="22">
        <f t="shared" si="1"/>
        <v>-1070.9000000000001</v>
      </c>
    </row>
    <row r="26" spans="1:7" ht="33" customHeight="1">
      <c r="A26" s="47" t="s">
        <v>84</v>
      </c>
      <c r="B26" s="48"/>
      <c r="C26" s="23">
        <v>67.5</v>
      </c>
      <c r="D26" s="23">
        <v>769.5</v>
      </c>
      <c r="E26" s="58">
        <v>71.95</v>
      </c>
      <c r="F26" s="24">
        <f t="shared" si="0"/>
        <v>702</v>
      </c>
      <c r="G26" s="24">
        <f t="shared" si="1"/>
        <v>-697.55</v>
      </c>
    </row>
    <row r="27" spans="1:7" ht="25.5" customHeight="1">
      <c r="A27" s="47" t="s">
        <v>85</v>
      </c>
      <c r="B27" s="48"/>
      <c r="C27" s="57"/>
      <c r="D27" s="23"/>
      <c r="E27" s="23"/>
      <c r="F27" s="24">
        <f t="shared" si="0"/>
        <v>0</v>
      </c>
      <c r="G27" s="24">
        <f t="shared" si="1"/>
        <v>0</v>
      </c>
    </row>
    <row r="28" spans="1:7" ht="48" customHeight="1">
      <c r="A28" s="47" t="s">
        <v>86</v>
      </c>
      <c r="B28" s="48"/>
      <c r="C28" s="57"/>
      <c r="D28" s="23"/>
      <c r="E28" s="23"/>
      <c r="F28" s="24">
        <f t="shared" si="0"/>
        <v>0</v>
      </c>
      <c r="G28" s="24">
        <f t="shared" si="1"/>
        <v>0</v>
      </c>
    </row>
    <row r="29" spans="1:7" ht="38.25" customHeight="1">
      <c r="A29" s="50" t="s">
        <v>179</v>
      </c>
      <c r="B29" s="21"/>
      <c r="C29" s="51"/>
      <c r="D29" s="51"/>
      <c r="E29" s="51"/>
      <c r="F29" s="22"/>
      <c r="G29" s="22"/>
    </row>
    <row r="30" spans="1:7" ht="105.75" customHeight="1">
      <c r="A30" s="59" t="s">
        <v>87</v>
      </c>
      <c r="B30" s="60"/>
      <c r="C30" s="61">
        <f>C9+C16+C25+C27+C28</f>
        <v>4019.6</v>
      </c>
      <c r="D30" s="61">
        <f>D9+D16+D25+D27+D28</f>
        <v>4172.3</v>
      </c>
      <c r="E30" s="62">
        <f>E9+E16+E25+E27+E28</f>
        <v>2331.9</v>
      </c>
      <c r="F30" s="61">
        <f>D30-C30</f>
        <v>152.70000000000027</v>
      </c>
      <c r="G30" s="63">
        <f>E30-D30</f>
        <v>-1840.4</v>
      </c>
    </row>
    <row r="31" spans="1:7">
      <c r="A31" s="47"/>
      <c r="B31" s="48"/>
      <c r="C31" s="64"/>
      <c r="D31" s="64"/>
      <c r="E31" s="64"/>
      <c r="F31" s="24"/>
      <c r="G31" s="24"/>
    </row>
    <row r="32" spans="1:7" ht="33" customHeight="1">
      <c r="A32" s="50" t="s">
        <v>88</v>
      </c>
      <c r="B32" s="21"/>
      <c r="C32" s="28">
        <f>C33+C93</f>
        <v>4098.5999999999995</v>
      </c>
      <c r="D32" s="28">
        <f>D33+D93</f>
        <v>5372.9000000000005</v>
      </c>
      <c r="E32" s="65">
        <f>E33+E93</f>
        <v>2403.85</v>
      </c>
      <c r="F32" s="25"/>
      <c r="G32" s="25">
        <v>0</v>
      </c>
    </row>
    <row r="33" spans="1:7" ht="73.5" customHeight="1">
      <c r="A33" s="50" t="s">
        <v>89</v>
      </c>
      <c r="B33" s="21"/>
      <c r="C33" s="28">
        <f>SUM(C34,C43,C45,C50,C57,C62,C65,C71,C74,C75,C80,C84,C88,C89)</f>
        <v>4031.0999999999995</v>
      </c>
      <c r="D33" s="28">
        <f>SUM(D34,D43,D45,D50,D57,D62,D65,D71,D74,D75,D80,D84,D88,D89)</f>
        <v>4603.4000000000005</v>
      </c>
      <c r="E33" s="65">
        <f>SUM(E34,E43,E45,E50,E57,E62,E65,E71,E74,E75,E80,E84,E88,E89)</f>
        <v>2331.9</v>
      </c>
      <c r="F33" s="25">
        <f t="shared" ref="F33:F96" si="2">D33-C33</f>
        <v>572.30000000000109</v>
      </c>
      <c r="G33" s="25">
        <f>E33-D33</f>
        <v>-2271.5000000000005</v>
      </c>
    </row>
    <row r="34" spans="1:7" ht="25.5" customHeight="1">
      <c r="A34" s="53" t="s">
        <v>90</v>
      </c>
      <c r="B34" s="54" t="s">
        <v>4</v>
      </c>
      <c r="C34" s="25">
        <f>SUM(C35:C42)</f>
        <v>1184.1999999999998</v>
      </c>
      <c r="D34" s="25">
        <f>SUM(D35:D42)</f>
        <v>1202.4000000000001</v>
      </c>
      <c r="E34" s="25">
        <f>SUM(E35:E42)</f>
        <v>1337</v>
      </c>
      <c r="F34" s="25">
        <f t="shared" si="2"/>
        <v>18.200000000000273</v>
      </c>
      <c r="G34" s="25">
        <f t="shared" ref="G34:G97" si="3">E34-D34</f>
        <v>134.59999999999991</v>
      </c>
    </row>
    <row r="35" spans="1:7" ht="33.75" customHeight="1">
      <c r="A35" s="55" t="s">
        <v>91</v>
      </c>
      <c r="B35" s="56" t="s">
        <v>23</v>
      </c>
      <c r="C35" s="26">
        <v>559.4</v>
      </c>
      <c r="D35" s="26">
        <v>540.29999999999995</v>
      </c>
      <c r="E35" s="26">
        <v>544.20000000000005</v>
      </c>
      <c r="F35" s="66">
        <f t="shared" si="2"/>
        <v>-19.100000000000023</v>
      </c>
      <c r="G35" s="66">
        <f t="shared" si="3"/>
        <v>3.9000000000000909</v>
      </c>
    </row>
    <row r="36" spans="1:7" ht="31.5" customHeight="1">
      <c r="A36" s="55" t="s">
        <v>92</v>
      </c>
      <c r="B36" s="56" t="s">
        <v>93</v>
      </c>
      <c r="C36" s="26">
        <v>624.79999999999995</v>
      </c>
      <c r="D36" s="26">
        <v>661.1</v>
      </c>
      <c r="E36" s="26">
        <v>692.2</v>
      </c>
      <c r="F36" s="66">
        <f t="shared" si="2"/>
        <v>36.300000000000068</v>
      </c>
      <c r="G36" s="66">
        <f t="shared" si="3"/>
        <v>31.100000000000023</v>
      </c>
    </row>
    <row r="37" spans="1:7" ht="29.25" customHeight="1">
      <c r="A37" s="55" t="s">
        <v>94</v>
      </c>
      <c r="B37" s="56" t="s">
        <v>24</v>
      </c>
      <c r="C37" s="26"/>
      <c r="D37" s="26"/>
      <c r="E37" s="26"/>
      <c r="F37" s="66">
        <f t="shared" si="2"/>
        <v>0</v>
      </c>
      <c r="G37" s="66">
        <f t="shared" si="3"/>
        <v>0</v>
      </c>
    </row>
    <row r="38" spans="1:7" ht="22.5" customHeight="1">
      <c r="A38" s="55" t="s">
        <v>95</v>
      </c>
      <c r="B38" s="56" t="s">
        <v>96</v>
      </c>
      <c r="C38" s="26"/>
      <c r="D38" s="26"/>
      <c r="E38" s="26"/>
      <c r="F38" s="66">
        <f t="shared" si="2"/>
        <v>0</v>
      </c>
      <c r="G38" s="66">
        <f t="shared" si="3"/>
        <v>0</v>
      </c>
    </row>
    <row r="39" spans="1:7" ht="33.75" customHeight="1">
      <c r="A39" s="55" t="s">
        <v>97</v>
      </c>
      <c r="B39" s="56" t="s">
        <v>98</v>
      </c>
      <c r="C39" s="26"/>
      <c r="D39" s="26"/>
      <c r="E39" s="26"/>
      <c r="F39" s="66">
        <f t="shared" si="2"/>
        <v>0</v>
      </c>
      <c r="G39" s="66">
        <f t="shared" si="3"/>
        <v>0</v>
      </c>
    </row>
    <row r="40" spans="1:7" ht="30">
      <c r="A40" s="55" t="s">
        <v>45</v>
      </c>
      <c r="B40" s="56" t="s">
        <v>46</v>
      </c>
      <c r="C40" s="26"/>
      <c r="D40" s="26"/>
      <c r="E40" s="26">
        <v>99.6</v>
      </c>
      <c r="F40" s="66">
        <f t="shared" si="2"/>
        <v>0</v>
      </c>
      <c r="G40" s="66">
        <f t="shared" si="3"/>
        <v>99.6</v>
      </c>
    </row>
    <row r="41" spans="1:7">
      <c r="A41" s="55" t="s">
        <v>99</v>
      </c>
      <c r="B41" s="56" t="s">
        <v>53</v>
      </c>
      <c r="C41" s="26"/>
      <c r="D41" s="26">
        <v>1</v>
      </c>
      <c r="E41" s="26">
        <v>1</v>
      </c>
      <c r="F41" s="66">
        <f t="shared" si="2"/>
        <v>1</v>
      </c>
      <c r="G41" s="66">
        <f t="shared" si="3"/>
        <v>0</v>
      </c>
    </row>
    <row r="42" spans="1:7" ht="30">
      <c r="A42" s="55" t="s">
        <v>8</v>
      </c>
      <c r="B42" s="56" t="s">
        <v>25</v>
      </c>
      <c r="C42" s="26"/>
      <c r="D42" s="26"/>
      <c r="E42" s="26"/>
      <c r="F42" s="66">
        <f t="shared" si="2"/>
        <v>0</v>
      </c>
      <c r="G42" s="66">
        <f t="shared" si="3"/>
        <v>0</v>
      </c>
    </row>
    <row r="43" spans="1:7">
      <c r="A43" s="53" t="s">
        <v>100</v>
      </c>
      <c r="B43" s="54" t="s">
        <v>26</v>
      </c>
      <c r="C43" s="25">
        <f>SUM(C44)</f>
        <v>0</v>
      </c>
      <c r="D43" s="25">
        <f>SUM(D44)</f>
        <v>0</v>
      </c>
      <c r="E43" s="25">
        <f>SUM(E44)</f>
        <v>0</v>
      </c>
      <c r="F43" s="25">
        <f t="shared" si="2"/>
        <v>0</v>
      </c>
      <c r="G43" s="25">
        <f t="shared" si="3"/>
        <v>0</v>
      </c>
    </row>
    <row r="44" spans="1:7" ht="30">
      <c r="A44" s="55" t="s">
        <v>10</v>
      </c>
      <c r="B44" s="56" t="s">
        <v>27</v>
      </c>
      <c r="C44" s="26"/>
      <c r="D44" s="26"/>
      <c r="E44" s="26"/>
      <c r="F44" s="66">
        <f t="shared" si="2"/>
        <v>0</v>
      </c>
      <c r="G44" s="66">
        <f t="shared" si="3"/>
        <v>0</v>
      </c>
    </row>
    <row r="45" spans="1:7" ht="30">
      <c r="A45" s="53" t="s">
        <v>101</v>
      </c>
      <c r="B45" s="54" t="s">
        <v>28</v>
      </c>
      <c r="C45" s="25">
        <f>SUM(C46:C49)</f>
        <v>68.2</v>
      </c>
      <c r="D45" s="25">
        <f>SUM(D46:D49)</f>
        <v>68.2</v>
      </c>
      <c r="E45" s="25">
        <f>SUM(E46:E49)</f>
        <v>23.5</v>
      </c>
      <c r="F45" s="25">
        <f t="shared" si="2"/>
        <v>0</v>
      </c>
      <c r="G45" s="25">
        <f t="shared" si="3"/>
        <v>-44.7</v>
      </c>
    </row>
    <row r="46" spans="1:7">
      <c r="A46" s="55" t="s">
        <v>102</v>
      </c>
      <c r="B46" s="56" t="s">
        <v>103</v>
      </c>
      <c r="C46" s="26"/>
      <c r="D46" s="26"/>
      <c r="E46" s="26"/>
      <c r="F46" s="66">
        <f t="shared" si="2"/>
        <v>0</v>
      </c>
      <c r="G46" s="66">
        <f t="shared" si="3"/>
        <v>0</v>
      </c>
    </row>
    <row r="47" spans="1:7" ht="30">
      <c r="A47" s="55" t="s">
        <v>104</v>
      </c>
      <c r="B47" s="56" t="s">
        <v>29</v>
      </c>
      <c r="C47" s="26">
        <v>12.5</v>
      </c>
      <c r="D47" s="26">
        <v>12.5</v>
      </c>
      <c r="E47" s="26">
        <v>12.5</v>
      </c>
      <c r="F47" s="66">
        <f t="shared" si="2"/>
        <v>0</v>
      </c>
      <c r="G47" s="66">
        <f t="shared" si="3"/>
        <v>0</v>
      </c>
    </row>
    <row r="48" spans="1:7" ht="30">
      <c r="A48" s="55" t="s">
        <v>47</v>
      </c>
      <c r="B48" s="56" t="s">
        <v>48</v>
      </c>
      <c r="C48" s="26">
        <v>55.7</v>
      </c>
      <c r="D48" s="26">
        <v>55.7</v>
      </c>
      <c r="E48" s="26">
        <v>11</v>
      </c>
      <c r="F48" s="66">
        <f t="shared" si="2"/>
        <v>0</v>
      </c>
      <c r="G48" s="66">
        <f t="shared" si="3"/>
        <v>-44.7</v>
      </c>
    </row>
    <row r="49" spans="1:7" ht="30">
      <c r="A49" s="55" t="s">
        <v>105</v>
      </c>
      <c r="B49" s="56" t="s">
        <v>106</v>
      </c>
      <c r="C49" s="26"/>
      <c r="D49" s="26"/>
      <c r="E49" s="26"/>
      <c r="F49" s="66">
        <f t="shared" si="2"/>
        <v>0</v>
      </c>
      <c r="G49" s="66">
        <f t="shared" si="3"/>
        <v>0</v>
      </c>
    </row>
    <row r="50" spans="1:7">
      <c r="A50" s="53" t="s">
        <v>107</v>
      </c>
      <c r="B50" s="54" t="s">
        <v>30</v>
      </c>
      <c r="C50" s="25">
        <f>SUM(C51:C56)</f>
        <v>1391.7</v>
      </c>
      <c r="D50" s="25">
        <f>SUM(D51:D56)</f>
        <v>1306.7</v>
      </c>
      <c r="E50" s="25">
        <f>SUM(E51:E56)</f>
        <v>0</v>
      </c>
      <c r="F50" s="25">
        <f t="shared" si="2"/>
        <v>-85</v>
      </c>
      <c r="G50" s="25">
        <f t="shared" si="3"/>
        <v>-1306.7</v>
      </c>
    </row>
    <row r="51" spans="1:7">
      <c r="A51" s="67" t="s">
        <v>108</v>
      </c>
      <c r="B51" s="68" t="s">
        <v>109</v>
      </c>
      <c r="C51" s="27"/>
      <c r="D51" s="27"/>
      <c r="E51" s="27"/>
      <c r="F51" s="69">
        <f t="shared" si="2"/>
        <v>0</v>
      </c>
      <c r="G51" s="69">
        <f t="shared" si="3"/>
        <v>0</v>
      </c>
    </row>
    <row r="52" spans="1:7">
      <c r="A52" s="55" t="s">
        <v>110</v>
      </c>
      <c r="B52" s="56" t="s">
        <v>111</v>
      </c>
      <c r="C52" s="26"/>
      <c r="D52" s="26"/>
      <c r="E52" s="26"/>
      <c r="F52" s="66">
        <f t="shared" si="2"/>
        <v>0</v>
      </c>
      <c r="G52" s="66">
        <f t="shared" si="3"/>
        <v>0</v>
      </c>
    </row>
    <row r="53" spans="1:7">
      <c r="A53" s="55" t="s">
        <v>112</v>
      </c>
      <c r="B53" s="56" t="s">
        <v>113</v>
      </c>
      <c r="C53" s="26"/>
      <c r="D53" s="26"/>
      <c r="E53" s="26"/>
      <c r="F53" s="66">
        <f t="shared" si="2"/>
        <v>0</v>
      </c>
      <c r="G53" s="66">
        <f t="shared" si="3"/>
        <v>0</v>
      </c>
    </row>
    <row r="54" spans="1:7">
      <c r="A54" s="55" t="s">
        <v>114</v>
      </c>
      <c r="B54" s="56" t="s">
        <v>115</v>
      </c>
      <c r="C54" s="26"/>
      <c r="D54" s="26"/>
      <c r="E54" s="26"/>
      <c r="F54" s="66">
        <f t="shared" si="2"/>
        <v>0</v>
      </c>
      <c r="G54" s="66">
        <f t="shared" si="3"/>
        <v>0</v>
      </c>
    </row>
    <row r="55" spans="1:7" ht="30">
      <c r="A55" s="55" t="s">
        <v>14</v>
      </c>
      <c r="B55" s="56" t="s">
        <v>31</v>
      </c>
      <c r="C55" s="26">
        <v>1353.7</v>
      </c>
      <c r="D55" s="26">
        <v>1161.7</v>
      </c>
      <c r="E55" s="26"/>
      <c r="F55" s="66">
        <f t="shared" si="2"/>
        <v>-192</v>
      </c>
      <c r="G55" s="66">
        <f t="shared" si="3"/>
        <v>-1161.7</v>
      </c>
    </row>
    <row r="56" spans="1:7" ht="30">
      <c r="A56" s="55" t="s">
        <v>116</v>
      </c>
      <c r="B56" s="56" t="s">
        <v>54</v>
      </c>
      <c r="C56" s="26">
        <v>38</v>
      </c>
      <c r="D56" s="26">
        <v>145</v>
      </c>
      <c r="E56" s="26"/>
      <c r="F56" s="66">
        <f t="shared" si="2"/>
        <v>107</v>
      </c>
      <c r="G56" s="66">
        <f t="shared" si="3"/>
        <v>-145</v>
      </c>
    </row>
    <row r="57" spans="1:7" ht="30">
      <c r="A57" s="50" t="s">
        <v>117</v>
      </c>
      <c r="B57" s="21" t="s">
        <v>32</v>
      </c>
      <c r="C57" s="28">
        <f>SUM(C58:C61)</f>
        <v>530.79999999999995</v>
      </c>
      <c r="D57" s="28">
        <f>SUM(D58:D61)</f>
        <v>543.20000000000005</v>
      </c>
      <c r="E57" s="28">
        <f>SUM(E58:E61)</f>
        <v>308.8</v>
      </c>
      <c r="F57" s="25">
        <f t="shared" si="2"/>
        <v>12.400000000000091</v>
      </c>
      <c r="G57" s="25">
        <f t="shared" si="3"/>
        <v>-234.40000000000003</v>
      </c>
    </row>
    <row r="58" spans="1:7">
      <c r="A58" s="47" t="s">
        <v>16</v>
      </c>
      <c r="B58" s="48" t="s">
        <v>33</v>
      </c>
      <c r="C58" s="29"/>
      <c r="D58" s="29"/>
      <c r="E58" s="29"/>
      <c r="F58" s="66">
        <f t="shared" si="2"/>
        <v>0</v>
      </c>
      <c r="G58" s="66">
        <f t="shared" si="3"/>
        <v>0</v>
      </c>
    </row>
    <row r="59" spans="1:7">
      <c r="A59" s="47" t="s">
        <v>17</v>
      </c>
      <c r="B59" s="48" t="s">
        <v>34</v>
      </c>
      <c r="C59" s="29">
        <v>92.5</v>
      </c>
      <c r="D59" s="29"/>
      <c r="E59" s="29"/>
      <c r="F59" s="66">
        <f t="shared" si="2"/>
        <v>-92.5</v>
      </c>
      <c r="G59" s="66">
        <f t="shared" si="3"/>
        <v>0</v>
      </c>
    </row>
    <row r="60" spans="1:7">
      <c r="A60" s="47" t="s">
        <v>18</v>
      </c>
      <c r="B60" s="48" t="s">
        <v>35</v>
      </c>
      <c r="C60" s="29">
        <v>438.3</v>
      </c>
      <c r="D60" s="29">
        <v>543.20000000000005</v>
      </c>
      <c r="E60" s="29">
        <v>308.8</v>
      </c>
      <c r="F60" s="66">
        <f t="shared" si="2"/>
        <v>104.90000000000003</v>
      </c>
      <c r="G60" s="66">
        <f t="shared" si="3"/>
        <v>-234.40000000000003</v>
      </c>
    </row>
    <row r="61" spans="1:7">
      <c r="A61" s="47" t="s">
        <v>118</v>
      </c>
      <c r="B61" s="48" t="s">
        <v>119</v>
      </c>
      <c r="C61" s="29"/>
      <c r="D61" s="29"/>
      <c r="E61" s="29"/>
      <c r="F61" s="66">
        <f t="shared" si="2"/>
        <v>0</v>
      </c>
      <c r="G61" s="66">
        <f>E61-D61</f>
        <v>0</v>
      </c>
    </row>
    <row r="62" spans="1:7">
      <c r="A62" s="50" t="s">
        <v>120</v>
      </c>
      <c r="B62" s="21" t="s">
        <v>121</v>
      </c>
      <c r="C62" s="28">
        <f>SUM(C63:C64)</f>
        <v>0</v>
      </c>
      <c r="D62" s="28">
        <f>SUM(D63:D64)</f>
        <v>0</v>
      </c>
      <c r="E62" s="28">
        <f>SUM(E63:E64)</f>
        <v>0</v>
      </c>
      <c r="F62" s="25">
        <f>D62-C62</f>
        <v>0</v>
      </c>
      <c r="G62" s="25">
        <f t="shared" si="3"/>
        <v>0</v>
      </c>
    </row>
    <row r="63" spans="1:7" ht="45">
      <c r="A63" s="59" t="s">
        <v>122</v>
      </c>
      <c r="B63" s="60" t="s">
        <v>123</v>
      </c>
      <c r="C63" s="28"/>
      <c r="D63" s="28"/>
      <c r="E63" s="28"/>
      <c r="F63" s="66">
        <f t="shared" si="2"/>
        <v>0</v>
      </c>
      <c r="G63" s="66">
        <f t="shared" si="3"/>
        <v>0</v>
      </c>
    </row>
    <row r="64" spans="1:7" ht="30">
      <c r="A64" s="47" t="s">
        <v>124</v>
      </c>
      <c r="B64" s="48" t="s">
        <v>125</v>
      </c>
      <c r="C64" s="29"/>
      <c r="D64" s="29"/>
      <c r="E64" s="29"/>
      <c r="F64" s="66">
        <f t="shared" si="2"/>
        <v>0</v>
      </c>
      <c r="G64" s="66">
        <f t="shared" si="3"/>
        <v>0</v>
      </c>
    </row>
    <row r="65" spans="1:7">
      <c r="A65" s="50" t="s">
        <v>126</v>
      </c>
      <c r="B65" s="21" t="s">
        <v>36</v>
      </c>
      <c r="C65" s="28">
        <f>SUM(C66:C70)</f>
        <v>0</v>
      </c>
      <c r="D65" s="28">
        <f>SUM(D66:D70)</f>
        <v>0</v>
      </c>
      <c r="E65" s="28">
        <f>SUM(E66:E70)</f>
        <v>0</v>
      </c>
      <c r="F65" s="25">
        <f t="shared" si="2"/>
        <v>0</v>
      </c>
      <c r="G65" s="25">
        <f t="shared" si="3"/>
        <v>0</v>
      </c>
    </row>
    <row r="66" spans="1:7">
      <c r="A66" s="47" t="s">
        <v>127</v>
      </c>
      <c r="B66" s="48" t="s">
        <v>128</v>
      </c>
      <c r="C66" s="29"/>
      <c r="D66" s="29"/>
      <c r="E66" s="29"/>
      <c r="F66" s="66">
        <f t="shared" si="2"/>
        <v>0</v>
      </c>
      <c r="G66" s="66">
        <f t="shared" si="3"/>
        <v>0</v>
      </c>
    </row>
    <row r="67" spans="1:7">
      <c r="A67" s="47" t="s">
        <v>129</v>
      </c>
      <c r="B67" s="48" t="s">
        <v>130</v>
      </c>
      <c r="C67" s="29"/>
      <c r="D67" s="29"/>
      <c r="E67" s="29"/>
      <c r="F67" s="66">
        <f t="shared" si="2"/>
        <v>0</v>
      </c>
      <c r="G67" s="66">
        <f t="shared" si="3"/>
        <v>0</v>
      </c>
    </row>
    <row r="68" spans="1:7" ht="45">
      <c r="A68" s="47" t="s">
        <v>131</v>
      </c>
      <c r="B68" s="48" t="s">
        <v>132</v>
      </c>
      <c r="C68" s="29"/>
      <c r="D68" s="29"/>
      <c r="E68" s="29"/>
      <c r="F68" s="66">
        <f t="shared" si="2"/>
        <v>0</v>
      </c>
      <c r="G68" s="66">
        <f t="shared" si="3"/>
        <v>0</v>
      </c>
    </row>
    <row r="69" spans="1:7" ht="30">
      <c r="A69" s="47" t="s">
        <v>20</v>
      </c>
      <c r="B69" s="48" t="s">
        <v>37</v>
      </c>
      <c r="C69" s="29"/>
      <c r="D69" s="29"/>
      <c r="E69" s="29"/>
      <c r="F69" s="66">
        <f t="shared" si="2"/>
        <v>0</v>
      </c>
      <c r="G69" s="66">
        <f t="shared" si="3"/>
        <v>0</v>
      </c>
    </row>
    <row r="70" spans="1:7" ht="30">
      <c r="A70" s="47" t="s">
        <v>133</v>
      </c>
      <c r="B70" s="48" t="s">
        <v>134</v>
      </c>
      <c r="C70" s="29"/>
      <c r="D70" s="29"/>
      <c r="E70" s="29"/>
      <c r="F70" s="66">
        <f t="shared" si="2"/>
        <v>0</v>
      </c>
      <c r="G70" s="66">
        <f t="shared" si="3"/>
        <v>0</v>
      </c>
    </row>
    <row r="71" spans="1:7">
      <c r="A71" s="50" t="s">
        <v>135</v>
      </c>
      <c r="B71" s="21" t="s">
        <v>136</v>
      </c>
      <c r="C71" s="28">
        <f>SUM(C72:C73)</f>
        <v>0</v>
      </c>
      <c r="D71" s="28">
        <f>SUM(D72:D73)</f>
        <v>757.8</v>
      </c>
      <c r="E71" s="28">
        <f>SUM(E72:E73)</f>
        <v>0</v>
      </c>
      <c r="F71" s="25">
        <f t="shared" si="2"/>
        <v>757.8</v>
      </c>
      <c r="G71" s="25">
        <f t="shared" si="3"/>
        <v>-757.8</v>
      </c>
    </row>
    <row r="72" spans="1:7">
      <c r="A72" s="47" t="s">
        <v>137</v>
      </c>
      <c r="B72" s="48" t="s">
        <v>138</v>
      </c>
      <c r="C72" s="29"/>
      <c r="D72" s="29">
        <v>757.8</v>
      </c>
      <c r="E72" s="29"/>
      <c r="F72" s="66">
        <f t="shared" si="2"/>
        <v>757.8</v>
      </c>
      <c r="G72" s="66">
        <f t="shared" si="3"/>
        <v>-757.8</v>
      </c>
    </row>
    <row r="73" spans="1:7" ht="30">
      <c r="A73" s="47" t="s">
        <v>139</v>
      </c>
      <c r="B73" s="48" t="s">
        <v>140</v>
      </c>
      <c r="C73" s="29"/>
      <c r="D73" s="29"/>
      <c r="E73" s="29"/>
      <c r="F73" s="66">
        <f t="shared" si="2"/>
        <v>0</v>
      </c>
      <c r="G73" s="66">
        <f t="shared" si="3"/>
        <v>0</v>
      </c>
    </row>
    <row r="74" spans="1:7">
      <c r="A74" s="50" t="s">
        <v>141</v>
      </c>
      <c r="B74" s="70" t="s">
        <v>142</v>
      </c>
      <c r="C74" s="30"/>
      <c r="D74" s="30"/>
      <c r="E74" s="30"/>
      <c r="F74" s="25">
        <f t="shared" si="2"/>
        <v>0</v>
      </c>
      <c r="G74" s="25">
        <f t="shared" si="3"/>
        <v>0</v>
      </c>
    </row>
    <row r="75" spans="1:7">
      <c r="A75" s="50" t="s">
        <v>143</v>
      </c>
      <c r="B75" s="21" t="s">
        <v>144</v>
      </c>
      <c r="C75" s="28">
        <f>SUM(C76:C79)</f>
        <v>0</v>
      </c>
      <c r="D75" s="28">
        <f>SUM(D76:D79)</f>
        <v>0</v>
      </c>
      <c r="E75" s="28">
        <f>SUM(E76:E79)</f>
        <v>0</v>
      </c>
      <c r="F75" s="25">
        <f t="shared" si="2"/>
        <v>0</v>
      </c>
      <c r="G75" s="25">
        <f t="shared" si="3"/>
        <v>0</v>
      </c>
    </row>
    <row r="76" spans="1:7">
      <c r="A76" s="47" t="s">
        <v>145</v>
      </c>
      <c r="B76" s="48" t="s">
        <v>146</v>
      </c>
      <c r="C76" s="29"/>
      <c r="D76" s="29"/>
      <c r="E76" s="29"/>
      <c r="F76" s="66">
        <f t="shared" si="2"/>
        <v>0</v>
      </c>
      <c r="G76" s="66">
        <f t="shared" si="3"/>
        <v>0</v>
      </c>
    </row>
    <row r="77" spans="1:7" ht="30">
      <c r="A77" s="47" t="s">
        <v>147</v>
      </c>
      <c r="B77" s="48" t="s">
        <v>148</v>
      </c>
      <c r="C77" s="29"/>
      <c r="D77" s="29"/>
      <c r="E77" s="29"/>
      <c r="F77" s="66">
        <f t="shared" si="2"/>
        <v>0</v>
      </c>
      <c r="G77" s="66">
        <f t="shared" si="3"/>
        <v>0</v>
      </c>
    </row>
    <row r="78" spans="1:7">
      <c r="A78" s="47" t="s">
        <v>149</v>
      </c>
      <c r="B78" s="48" t="s">
        <v>150</v>
      </c>
      <c r="C78" s="29"/>
      <c r="D78" s="29"/>
      <c r="E78" s="29"/>
      <c r="F78" s="66">
        <f t="shared" si="2"/>
        <v>0</v>
      </c>
      <c r="G78" s="66">
        <f t="shared" si="3"/>
        <v>0</v>
      </c>
    </row>
    <row r="79" spans="1:7" ht="30">
      <c r="A79" s="47" t="s">
        <v>151</v>
      </c>
      <c r="B79" s="48" t="s">
        <v>152</v>
      </c>
      <c r="C79" s="29"/>
      <c r="D79" s="29"/>
      <c r="E79" s="29"/>
      <c r="F79" s="66">
        <f t="shared" si="2"/>
        <v>0</v>
      </c>
      <c r="G79" s="66">
        <f t="shared" si="3"/>
        <v>0</v>
      </c>
    </row>
    <row r="80" spans="1:7">
      <c r="A80" s="50" t="s">
        <v>153</v>
      </c>
      <c r="B80" s="21" t="s">
        <v>41</v>
      </c>
      <c r="C80" s="28">
        <f>SUM(C81:C83)</f>
        <v>68.2</v>
      </c>
      <c r="D80" s="28">
        <f>SUM(D81:D83)</f>
        <v>57.5</v>
      </c>
      <c r="E80" s="28">
        <f>SUM(E81:E83)</f>
        <v>30</v>
      </c>
      <c r="F80" s="28">
        <f>SUM(F81:F83)</f>
        <v>-10.700000000000003</v>
      </c>
      <c r="G80" s="28">
        <f>SUM(G81:G83)</f>
        <v>-27.5</v>
      </c>
    </row>
    <row r="81" spans="1:7">
      <c r="A81" s="59" t="s">
        <v>154</v>
      </c>
      <c r="B81" s="60" t="s">
        <v>155</v>
      </c>
      <c r="C81" s="30"/>
      <c r="D81" s="30"/>
      <c r="E81" s="30"/>
      <c r="F81" s="66">
        <f t="shared" si="2"/>
        <v>0</v>
      </c>
      <c r="G81" s="66">
        <f t="shared" si="3"/>
        <v>0</v>
      </c>
    </row>
    <row r="82" spans="1:7">
      <c r="A82" s="47" t="s">
        <v>42</v>
      </c>
      <c r="B82" s="48" t="s">
        <v>43</v>
      </c>
      <c r="C82" s="29">
        <v>68.2</v>
      </c>
      <c r="D82" s="29">
        <v>57.5</v>
      </c>
      <c r="E82" s="29">
        <v>30</v>
      </c>
      <c r="F82" s="66">
        <f t="shared" si="2"/>
        <v>-10.700000000000003</v>
      </c>
      <c r="G82" s="66">
        <f t="shared" si="3"/>
        <v>-27.5</v>
      </c>
    </row>
    <row r="83" spans="1:7" ht="30">
      <c r="A83" s="47" t="s">
        <v>156</v>
      </c>
      <c r="B83" s="48" t="s">
        <v>157</v>
      </c>
      <c r="C83" s="29"/>
      <c r="D83" s="29"/>
      <c r="E83" s="29"/>
      <c r="F83" s="66">
        <f t="shared" si="2"/>
        <v>0</v>
      </c>
      <c r="G83" s="66">
        <f t="shared" si="3"/>
        <v>0</v>
      </c>
    </row>
    <row r="84" spans="1:7">
      <c r="A84" s="50" t="s">
        <v>158</v>
      </c>
      <c r="B84" s="21" t="s">
        <v>159</v>
      </c>
      <c r="C84" s="28">
        <f>SUM(C85:C87)</f>
        <v>0</v>
      </c>
      <c r="D84" s="28">
        <f>SUM(D85:D87)</f>
        <v>0</v>
      </c>
      <c r="E84" s="28">
        <f>SUM(E85:E87)</f>
        <v>0</v>
      </c>
      <c r="F84" s="25">
        <f t="shared" si="2"/>
        <v>0</v>
      </c>
      <c r="G84" s="25">
        <f t="shared" si="3"/>
        <v>0</v>
      </c>
    </row>
    <row r="85" spans="1:7">
      <c r="A85" s="59" t="s">
        <v>160</v>
      </c>
      <c r="B85" s="60" t="s">
        <v>161</v>
      </c>
      <c r="C85" s="71"/>
      <c r="D85" s="71"/>
      <c r="E85" s="71"/>
      <c r="F85" s="69">
        <f t="shared" si="2"/>
        <v>0</v>
      </c>
      <c r="G85" s="69">
        <f t="shared" si="3"/>
        <v>0</v>
      </c>
    </row>
    <row r="86" spans="1:7" ht="30">
      <c r="A86" s="59" t="s">
        <v>162</v>
      </c>
      <c r="B86" s="60" t="s">
        <v>163</v>
      </c>
      <c r="C86" s="71"/>
      <c r="D86" s="71"/>
      <c r="E86" s="71"/>
      <c r="F86" s="69">
        <f t="shared" si="2"/>
        <v>0</v>
      </c>
      <c r="G86" s="69">
        <f t="shared" si="3"/>
        <v>0</v>
      </c>
    </row>
    <row r="87" spans="1:7">
      <c r="A87" s="47" t="s">
        <v>164</v>
      </c>
      <c r="B87" s="48" t="s">
        <v>165</v>
      </c>
      <c r="C87" s="29"/>
      <c r="D87" s="29"/>
      <c r="E87" s="29"/>
      <c r="F87" s="66">
        <f t="shared" si="2"/>
        <v>0</v>
      </c>
      <c r="G87" s="66">
        <f t="shared" si="3"/>
        <v>0</v>
      </c>
    </row>
    <row r="88" spans="1:7" ht="30">
      <c r="A88" s="50" t="s">
        <v>166</v>
      </c>
      <c r="B88" s="21" t="s">
        <v>167</v>
      </c>
      <c r="C88" s="30"/>
      <c r="D88" s="30"/>
      <c r="E88" s="30"/>
      <c r="F88" s="25">
        <f t="shared" si="2"/>
        <v>0</v>
      </c>
      <c r="G88" s="25">
        <f t="shared" si="3"/>
        <v>0</v>
      </c>
    </row>
    <row r="89" spans="1:7" ht="60">
      <c r="A89" s="50" t="s">
        <v>168</v>
      </c>
      <c r="B89" s="21" t="s">
        <v>38</v>
      </c>
      <c r="C89" s="28">
        <f>SUM(C90:C92)</f>
        <v>788</v>
      </c>
      <c r="D89" s="28">
        <f>SUM(D90:D92)</f>
        <v>667.6</v>
      </c>
      <c r="E89" s="28">
        <f>SUM(E90:E92)</f>
        <v>632.6</v>
      </c>
      <c r="F89" s="25">
        <f t="shared" si="2"/>
        <v>-120.39999999999998</v>
      </c>
      <c r="G89" s="25">
        <f t="shared" si="3"/>
        <v>-35</v>
      </c>
    </row>
    <row r="90" spans="1:7" ht="45">
      <c r="A90" s="47" t="s">
        <v>169</v>
      </c>
      <c r="B90" s="48" t="s">
        <v>170</v>
      </c>
      <c r="C90" s="29"/>
      <c r="D90" s="29"/>
      <c r="E90" s="29"/>
      <c r="F90" s="66">
        <f t="shared" si="2"/>
        <v>0</v>
      </c>
      <c r="G90" s="66">
        <f t="shared" si="3"/>
        <v>0</v>
      </c>
    </row>
    <row r="91" spans="1:7">
      <c r="A91" s="47" t="s">
        <v>171</v>
      </c>
      <c r="B91" s="48" t="s">
        <v>172</v>
      </c>
      <c r="C91" s="29"/>
      <c r="D91" s="29"/>
      <c r="E91" s="29"/>
      <c r="F91" s="66">
        <f t="shared" si="2"/>
        <v>0</v>
      </c>
      <c r="G91" s="66">
        <f t="shared" si="3"/>
        <v>0</v>
      </c>
    </row>
    <row r="92" spans="1:7" ht="30">
      <c r="A92" s="72" t="s">
        <v>22</v>
      </c>
      <c r="B92" s="73" t="s">
        <v>39</v>
      </c>
      <c r="C92" s="29">
        <v>788</v>
      </c>
      <c r="D92" s="29">
        <v>667.6</v>
      </c>
      <c r="E92" s="29">
        <v>632.6</v>
      </c>
      <c r="F92" s="66">
        <f>D92-C92</f>
        <v>-120.39999999999998</v>
      </c>
      <c r="G92" s="66">
        <f t="shared" si="3"/>
        <v>-35</v>
      </c>
    </row>
    <row r="93" spans="1:7" ht="45">
      <c r="A93" s="50" t="s">
        <v>173</v>
      </c>
      <c r="B93" s="21"/>
      <c r="C93" s="30">
        <v>67.5</v>
      </c>
      <c r="D93" s="30">
        <v>769.5</v>
      </c>
      <c r="E93" s="74">
        <v>71.95</v>
      </c>
      <c r="F93" s="66">
        <f t="shared" si="2"/>
        <v>702</v>
      </c>
      <c r="G93" s="25">
        <f t="shared" si="3"/>
        <v>-697.55</v>
      </c>
    </row>
    <row r="94" spans="1:7" ht="30">
      <c r="A94" s="50" t="s">
        <v>174</v>
      </c>
      <c r="B94" s="21"/>
      <c r="C94" s="28">
        <f>C8-C32</f>
        <v>-11.499999999999545</v>
      </c>
      <c r="D94" s="28">
        <f>D8-D32</f>
        <v>-431.10000000000036</v>
      </c>
      <c r="E94" s="28">
        <f>E8-E32</f>
        <v>0</v>
      </c>
      <c r="F94" s="66">
        <f t="shared" si="2"/>
        <v>-419.60000000000082</v>
      </c>
      <c r="G94" s="25">
        <f>E94-D94</f>
        <v>431.10000000000036</v>
      </c>
    </row>
    <row r="95" spans="1:7" ht="45">
      <c r="A95" s="50" t="s">
        <v>175</v>
      </c>
      <c r="B95" s="21"/>
      <c r="C95" s="28">
        <f>C30-C33</f>
        <v>-11.499999999999545</v>
      </c>
      <c r="D95" s="28">
        <f>D30-D33</f>
        <v>-431.10000000000036</v>
      </c>
      <c r="E95" s="28">
        <f>E30-E33</f>
        <v>0</v>
      </c>
      <c r="F95" s="66">
        <f t="shared" si="2"/>
        <v>-419.60000000000082</v>
      </c>
      <c r="G95" s="25">
        <f t="shared" si="3"/>
        <v>431.10000000000036</v>
      </c>
    </row>
    <row r="96" spans="1:7" ht="45">
      <c r="A96" s="50" t="s">
        <v>176</v>
      </c>
      <c r="B96" s="21"/>
      <c r="C96" s="28">
        <f>C26-C93</f>
        <v>0</v>
      </c>
      <c r="D96" s="28">
        <f>D26-D93</f>
        <v>0</v>
      </c>
      <c r="E96" s="28">
        <f>E26-E93</f>
        <v>0</v>
      </c>
      <c r="F96" s="66">
        <f t="shared" si="2"/>
        <v>0</v>
      </c>
      <c r="G96" s="25">
        <f t="shared" si="3"/>
        <v>0</v>
      </c>
    </row>
    <row r="97" spans="1:7" ht="45">
      <c r="A97" s="50" t="s">
        <v>177</v>
      </c>
      <c r="B97" s="21"/>
      <c r="C97" s="30"/>
      <c r="D97" s="30"/>
      <c r="E97" s="30"/>
      <c r="F97" s="66">
        <f>D97-C97</f>
        <v>0</v>
      </c>
      <c r="G97" s="25">
        <f t="shared" si="3"/>
        <v>0</v>
      </c>
    </row>
    <row r="98" spans="1:7" ht="74.25" customHeight="1">
      <c r="A98" s="50" t="s">
        <v>178</v>
      </c>
      <c r="B98" s="21"/>
      <c r="C98" s="30"/>
      <c r="D98" s="30"/>
      <c r="E98" s="30"/>
      <c r="F98" s="66">
        <f t="shared" ref="F98" si="4">D98-C98</f>
        <v>0</v>
      </c>
      <c r="G98" s="25">
        <f>E98-D98</f>
        <v>0</v>
      </c>
    </row>
  </sheetData>
  <mergeCells count="8">
    <mergeCell ref="A1:G1"/>
    <mergeCell ref="G3:G5"/>
    <mergeCell ref="A3:A5"/>
    <mergeCell ref="B3:B5"/>
    <mergeCell ref="C3:C5"/>
    <mergeCell ref="D3:D5"/>
    <mergeCell ref="E3:E5"/>
    <mergeCell ref="F3:F5"/>
  </mergeCells>
  <pageMargins left="0.70866141732283472" right="0.70866141732283472" top="0.74803149606299213" bottom="0.35433070866141736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2017-11-16T12:24:13Z</dcterms:modified>
</cp:coreProperties>
</file>